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05" windowWidth="19875" windowHeight="84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9" i="1" l="1"/>
  <c r="F8" i="1"/>
  <c r="H8" i="1" s="1"/>
  <c r="C8" i="1"/>
  <c r="D8" i="1" s="1"/>
  <c r="F7" i="1"/>
  <c r="H7" i="1" s="1"/>
  <c r="E7" i="1"/>
  <c r="G7" i="1" s="1"/>
  <c r="I7" i="1" s="1"/>
  <c r="D7" i="1"/>
  <c r="E6" i="1"/>
  <c r="E8" i="1" l="1"/>
  <c r="G8" i="1" s="1"/>
  <c r="I8" i="1" s="1"/>
  <c r="F9" i="1"/>
  <c r="H9" i="1" s="1"/>
  <c r="C10" i="1"/>
  <c r="D9" i="1"/>
  <c r="E9" i="1" s="1"/>
  <c r="G9" i="1" s="1"/>
  <c r="I9" i="1" s="1"/>
  <c r="C11" i="1" l="1"/>
  <c r="F10" i="1"/>
  <c r="H10" i="1" s="1"/>
  <c r="D10" i="1"/>
  <c r="E10" i="1"/>
  <c r="G10" i="1" s="1"/>
  <c r="I10" i="1" s="1"/>
  <c r="F11" i="1" l="1"/>
  <c r="H11" i="1" s="1"/>
  <c r="E11" i="1"/>
  <c r="G11" i="1" s="1"/>
  <c r="I11" i="1" s="1"/>
  <c r="D11" i="1"/>
  <c r="C12" i="1"/>
  <c r="D12" i="1" l="1"/>
  <c r="E12" i="1" s="1"/>
  <c r="G12" i="1" s="1"/>
  <c r="I12" i="1" s="1"/>
  <c r="F12" i="1"/>
  <c r="H12" i="1" s="1"/>
  <c r="C13" i="1"/>
  <c r="E13" i="1" l="1"/>
  <c r="G13" i="1" s="1"/>
  <c r="I13" i="1" s="1"/>
  <c r="C14" i="1"/>
  <c r="F13" i="1"/>
  <c r="H13" i="1" s="1"/>
  <c r="D13" i="1"/>
  <c r="C15" i="1" l="1"/>
  <c r="F14" i="1"/>
  <c r="H14" i="1" s="1"/>
  <c r="E14" i="1"/>
  <c r="G14" i="1" s="1"/>
  <c r="I14" i="1" s="1"/>
  <c r="D14" i="1"/>
  <c r="F15" i="1" l="1"/>
  <c r="H15" i="1" s="1"/>
  <c r="D15" i="1"/>
  <c r="E15" i="1" s="1"/>
  <c r="G15" i="1" s="1"/>
  <c r="I15" i="1" s="1"/>
  <c r="C16" i="1"/>
  <c r="D16" i="1" l="1"/>
  <c r="C17" i="1"/>
  <c r="E16" i="1"/>
  <c r="G16" i="1" s="1"/>
  <c r="I16" i="1" s="1"/>
  <c r="F16" i="1"/>
  <c r="H16" i="1" s="1"/>
  <c r="D17" i="1" l="1"/>
  <c r="E17" i="1" s="1"/>
  <c r="G17" i="1" s="1"/>
  <c r="I17" i="1" s="1"/>
  <c r="C18" i="1"/>
  <c r="F17" i="1"/>
  <c r="H17" i="1" s="1"/>
  <c r="C19" i="1" l="1"/>
  <c r="F18" i="1"/>
  <c r="H18" i="1" s="1"/>
  <c r="D18" i="1"/>
  <c r="E18" i="1" s="1"/>
  <c r="G18" i="1" s="1"/>
  <c r="I18" i="1" s="1"/>
  <c r="C20" i="1" l="1"/>
  <c r="D19" i="1"/>
  <c r="E19" i="1" s="1"/>
  <c r="G19" i="1" s="1"/>
  <c r="I19" i="1" s="1"/>
  <c r="F19" i="1"/>
  <c r="H19" i="1" s="1"/>
  <c r="D20" i="1" l="1"/>
  <c r="C21" i="1"/>
  <c r="F20" i="1"/>
  <c r="H20" i="1" s="1"/>
  <c r="H21" i="1" s="1"/>
  <c r="H22" i="1" s="1"/>
  <c r="E20" i="1"/>
  <c r="G20" i="1" s="1"/>
  <c r="I20" i="1" s="1"/>
  <c r="I21" i="1" s="1"/>
  <c r="I22" i="1" s="1"/>
  <c r="D21" i="1" l="1"/>
  <c r="E21" i="1" s="1"/>
</calcChain>
</file>

<file path=xl/sharedStrings.xml><?xml version="1.0" encoding="utf-8"?>
<sst xmlns="http://schemas.openxmlformats.org/spreadsheetml/2006/main" count="27" uniqueCount="23">
  <si>
    <t>Assume</t>
  </si>
  <si>
    <t xml:space="preserve">F2 = A1 AND T1 = 0 </t>
  </si>
  <si>
    <t>α</t>
  </si>
  <si>
    <t>β</t>
  </si>
  <si>
    <t>Trend-adjusted Forecast</t>
  </si>
  <si>
    <t>Month</t>
  </si>
  <si>
    <t>CNG Sales</t>
  </si>
  <si>
    <r>
      <t>Unadjusted Forecast (</t>
    </r>
    <r>
      <rPr>
        <b/>
        <sz val="11"/>
        <color theme="1"/>
        <rFont val="Arial Unicode MS"/>
        <family val="2"/>
        <charset val="128"/>
      </rPr>
      <t>α</t>
    </r>
    <r>
      <rPr>
        <b/>
        <sz val="11"/>
        <color theme="1"/>
        <rFont val="Calibri"/>
        <family val="2"/>
      </rPr>
      <t xml:space="preserve"> = 0.3)</t>
    </r>
  </si>
  <si>
    <r>
      <t>Trend Factor (</t>
    </r>
    <r>
      <rPr>
        <b/>
        <sz val="11"/>
        <color theme="1"/>
        <rFont val="Arial Unicode MS"/>
        <family val="2"/>
      </rPr>
      <t>β</t>
    </r>
    <r>
      <rPr>
        <b/>
        <sz val="11"/>
        <color theme="1"/>
        <rFont val="Calibri"/>
        <family val="2"/>
      </rPr>
      <t xml:space="preserve"> =0.4)</t>
    </r>
  </si>
  <si>
    <r>
      <t>│A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- F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│</t>
    </r>
  </si>
  <si>
    <r>
      <t>(│A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- F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│/A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) *100</t>
    </r>
  </si>
  <si>
    <t>Unadjusted</t>
  </si>
  <si>
    <t>Adjusted</t>
  </si>
  <si>
    <t>MAPE</t>
  </si>
  <si>
    <t>Chapter-13-Solved Problem-3-Trend-adjusted Exponential Smoothing</t>
  </si>
  <si>
    <t>Problem 3a</t>
  </si>
  <si>
    <t>The trend-adjusted forecast for week 16 is: 808.8</t>
  </si>
  <si>
    <t>Problem 3b</t>
  </si>
  <si>
    <t>The trend-adjusted forecast has a lower MAPE and hence is a better forecasting method</t>
  </si>
  <si>
    <t>=(C20+$C$4*(B20-C20))</t>
  </si>
  <si>
    <t>=($D$4*(C21-C20)+(1-$D$4)*D20)</t>
  </si>
  <si>
    <t>=(C21+D21)</t>
  </si>
  <si>
    <t>=(H21/14)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</si>
</sst>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Unicode MS"/>
      <family val="2"/>
      <charset val="128"/>
    </font>
    <font>
      <b/>
      <sz val="11"/>
      <color theme="1"/>
      <name val="Calibri"/>
      <family val="2"/>
    </font>
    <font>
      <b/>
      <sz val="11"/>
      <color theme="1"/>
      <name val="Arial Unicode MS"/>
      <family val="2"/>
    </font>
    <font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2" fontId="0" fillId="0" borderId="0" xfId="0" applyNumberFormat="1"/>
    <xf numFmtId="164" fontId="6" fillId="0" borderId="0" xfId="0" applyNumberFormat="1" applyFont="1"/>
    <xf numFmtId="2" fontId="6" fillId="0" borderId="0" xfId="0" applyNumberFormat="1" applyFont="1"/>
    <xf numFmtId="0" fontId="6" fillId="0" borderId="0" xfId="0" applyFont="1"/>
    <xf numFmtId="0" fontId="1" fillId="0" borderId="0" xfId="0" applyFont="1"/>
    <xf numFmtId="0" fontId="7" fillId="0" borderId="0" xfId="0" quotePrefix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20</xdr:row>
      <xdr:rowOff>123825</xdr:rowOff>
    </xdr:from>
    <xdr:to>
      <xdr:col>2</xdr:col>
      <xdr:colOff>1485900</xdr:colOff>
      <xdr:row>21</xdr:row>
      <xdr:rowOff>180975</xdr:rowOff>
    </xdr:to>
    <xdr:cxnSp macro="">
      <xdr:nvCxnSpPr>
        <xdr:cNvPr id="3" name="Straight Arrow Connector 2"/>
        <xdr:cNvCxnSpPr/>
      </xdr:nvCxnSpPr>
      <xdr:spPr>
        <a:xfrm flipV="1">
          <a:off x="3200400" y="3971925"/>
          <a:ext cx="847725" cy="24765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847725</xdr:colOff>
      <xdr:row>20</xdr:row>
      <xdr:rowOff>142875</xdr:rowOff>
    </xdr:from>
    <xdr:to>
      <xdr:col>3</xdr:col>
      <xdr:colOff>1695450</xdr:colOff>
      <xdr:row>22</xdr:row>
      <xdr:rowOff>9525</xdr:rowOff>
    </xdr:to>
    <xdr:cxnSp macro="">
      <xdr:nvCxnSpPr>
        <xdr:cNvPr id="4" name="Straight Arrow Connector 3"/>
        <xdr:cNvCxnSpPr/>
      </xdr:nvCxnSpPr>
      <xdr:spPr>
        <a:xfrm flipV="1">
          <a:off x="5219700" y="3990975"/>
          <a:ext cx="847725" cy="24765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4</xdr:col>
      <xdr:colOff>400050</xdr:colOff>
      <xdr:row>20</xdr:row>
      <xdr:rowOff>152400</xdr:rowOff>
    </xdr:from>
    <xdr:to>
      <xdr:col>4</xdr:col>
      <xdr:colOff>1247775</xdr:colOff>
      <xdr:row>22</xdr:row>
      <xdr:rowOff>19050</xdr:rowOff>
    </xdr:to>
    <xdr:cxnSp macro="">
      <xdr:nvCxnSpPr>
        <xdr:cNvPr id="5" name="Straight Arrow Connector 4"/>
        <xdr:cNvCxnSpPr/>
      </xdr:nvCxnSpPr>
      <xdr:spPr>
        <a:xfrm flipV="1">
          <a:off x="6810375" y="4000500"/>
          <a:ext cx="847725" cy="24765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7</xdr:col>
      <xdr:colOff>171450</xdr:colOff>
      <xdr:row>21</xdr:row>
      <xdr:rowOff>152400</xdr:rowOff>
    </xdr:from>
    <xdr:to>
      <xdr:col>7</xdr:col>
      <xdr:colOff>781050</xdr:colOff>
      <xdr:row>23</xdr:row>
      <xdr:rowOff>47625</xdr:rowOff>
    </xdr:to>
    <xdr:cxnSp macro="">
      <xdr:nvCxnSpPr>
        <xdr:cNvPr id="6" name="Straight Arrow Connector 5"/>
        <xdr:cNvCxnSpPr/>
      </xdr:nvCxnSpPr>
      <xdr:spPr>
        <a:xfrm flipV="1">
          <a:off x="9591675" y="4191000"/>
          <a:ext cx="609600" cy="276225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C31" sqref="C31"/>
    </sheetView>
  </sheetViews>
  <sheetFormatPr defaultRowHeight="15" x14ac:dyDescent="0.25"/>
  <cols>
    <col min="2" max="2" width="29.28515625" bestFit="1" customWidth="1"/>
    <col min="3" max="3" width="27.140625" customWidth="1"/>
    <col min="4" max="4" width="30.5703125" bestFit="1" customWidth="1"/>
    <col min="5" max="5" width="22.85546875" bestFit="1" customWidth="1"/>
    <col min="6" max="7" width="11.140625" bestFit="1" customWidth="1"/>
    <col min="8" max="9" width="16.42578125" bestFit="1" customWidth="1"/>
  </cols>
  <sheetData>
    <row r="1" spans="1:9" x14ac:dyDescent="0.25">
      <c r="A1" s="8" t="s">
        <v>14</v>
      </c>
    </row>
    <row r="3" spans="1:9" x14ac:dyDescent="0.25">
      <c r="A3" t="s">
        <v>0</v>
      </c>
      <c r="B3" t="s">
        <v>1</v>
      </c>
      <c r="C3" s="2" t="s">
        <v>2</v>
      </c>
      <c r="D3" s="2" t="s">
        <v>3</v>
      </c>
    </row>
    <row r="4" spans="1:9" x14ac:dyDescent="0.25">
      <c r="C4">
        <v>0.3</v>
      </c>
      <c r="D4">
        <v>0.5</v>
      </c>
      <c r="F4" t="s">
        <v>11</v>
      </c>
      <c r="G4" t="s">
        <v>12</v>
      </c>
      <c r="H4" t="s">
        <v>11</v>
      </c>
      <c r="I4" t="s">
        <v>12</v>
      </c>
    </row>
    <row r="5" spans="1:9" ht="18" x14ac:dyDescent="0.35">
      <c r="A5" s="3" t="s">
        <v>5</v>
      </c>
      <c r="B5" s="3" t="s">
        <v>6</v>
      </c>
      <c r="C5" s="3" t="s">
        <v>7</v>
      </c>
      <c r="D5" s="3" t="s">
        <v>8</v>
      </c>
      <c r="E5" s="3" t="s">
        <v>4</v>
      </c>
      <c r="F5" t="s">
        <v>9</v>
      </c>
      <c r="G5" t="s">
        <v>9</v>
      </c>
      <c r="H5" t="s">
        <v>10</v>
      </c>
      <c r="I5" t="s">
        <v>10</v>
      </c>
    </row>
    <row r="6" spans="1:9" x14ac:dyDescent="0.25">
      <c r="A6">
        <v>1</v>
      </c>
      <c r="B6">
        <v>820</v>
      </c>
      <c r="D6">
        <v>0</v>
      </c>
      <c r="E6" s="1">
        <f>(C6+D6)</f>
        <v>0</v>
      </c>
    </row>
    <row r="7" spans="1:9" x14ac:dyDescent="0.25">
      <c r="A7">
        <v>2</v>
      </c>
      <c r="B7">
        <v>740</v>
      </c>
      <c r="C7" s="1">
        <v>820</v>
      </c>
      <c r="D7">
        <f>($D$4*(C2-C1)+(1-$D$4)*D6)</f>
        <v>0</v>
      </c>
      <c r="E7" s="1">
        <f t="shared" ref="E7:E21" si="0">(C7+D7)</f>
        <v>820</v>
      </c>
      <c r="F7" s="4">
        <f>ABS($B7-C7)</f>
        <v>80</v>
      </c>
      <c r="G7" s="4">
        <f>ABS($B7-E7)</f>
        <v>80</v>
      </c>
      <c r="H7" s="4">
        <f>(F7/$B7)*100</f>
        <v>10.810810810810811</v>
      </c>
      <c r="I7" s="4">
        <f>(G7/$B7)*100</f>
        <v>10.810810810810811</v>
      </c>
    </row>
    <row r="8" spans="1:9" x14ac:dyDescent="0.25">
      <c r="A8">
        <v>3</v>
      </c>
      <c r="B8">
        <v>650</v>
      </c>
      <c r="C8" s="1">
        <f>(C7 +$C$4*(B7-C7))</f>
        <v>796</v>
      </c>
      <c r="D8" s="4">
        <f>($D$4*(C8-C7)+(1-$D$4)*D7)</f>
        <v>-12</v>
      </c>
      <c r="E8" s="1">
        <f t="shared" si="0"/>
        <v>784</v>
      </c>
      <c r="F8" s="4">
        <f t="shared" ref="F8:F20" si="1">ABS($B8-C8)</f>
        <v>146</v>
      </c>
      <c r="G8" s="4">
        <f t="shared" ref="G8:G20" si="2">ABS($B8-E8)</f>
        <v>134</v>
      </c>
      <c r="H8" s="4">
        <f t="shared" ref="H8:H20" si="3">(F8/$B8)*100</f>
        <v>22.46153846153846</v>
      </c>
      <c r="I8" s="4">
        <f t="shared" ref="I8:I20" si="4">(G8/$B8)*100</f>
        <v>20.615384615384617</v>
      </c>
    </row>
    <row r="9" spans="1:9" x14ac:dyDescent="0.25">
      <c r="A9">
        <v>4</v>
      </c>
      <c r="B9">
        <v>530</v>
      </c>
      <c r="C9" s="1">
        <f t="shared" ref="C9:C21" si="5">(C8 +$C$4*(B8-C8))</f>
        <v>752.2</v>
      </c>
      <c r="D9" s="4">
        <f t="shared" ref="D9:D21" si="6">($D$4*(C9-C8)+(1-$D$4)*D8)</f>
        <v>-27.899999999999977</v>
      </c>
      <c r="E9" s="1">
        <f t="shared" si="0"/>
        <v>724.30000000000007</v>
      </c>
      <c r="F9" s="4">
        <f t="shared" si="1"/>
        <v>222.20000000000005</v>
      </c>
      <c r="G9" s="4">
        <f t="shared" si="2"/>
        <v>194.30000000000007</v>
      </c>
      <c r="H9" s="4">
        <f t="shared" si="3"/>
        <v>41.924528301886795</v>
      </c>
      <c r="I9" s="4">
        <f t="shared" si="4"/>
        <v>36.660377358490578</v>
      </c>
    </row>
    <row r="10" spans="1:9" x14ac:dyDescent="0.25">
      <c r="A10">
        <v>5</v>
      </c>
      <c r="B10">
        <v>670</v>
      </c>
      <c r="C10" s="1">
        <f t="shared" si="5"/>
        <v>685.54000000000008</v>
      </c>
      <c r="D10" s="4">
        <f t="shared" si="6"/>
        <v>-47.279999999999973</v>
      </c>
      <c r="E10" s="1">
        <f t="shared" si="0"/>
        <v>638.2600000000001</v>
      </c>
      <c r="F10" s="4">
        <f t="shared" si="1"/>
        <v>15.540000000000077</v>
      </c>
      <c r="G10" s="4">
        <f t="shared" si="2"/>
        <v>31.739999999999895</v>
      </c>
      <c r="H10" s="4">
        <f t="shared" si="3"/>
        <v>2.3194029850746385</v>
      </c>
      <c r="I10" s="4">
        <f t="shared" si="4"/>
        <v>4.7373134328358057</v>
      </c>
    </row>
    <row r="11" spans="1:9" x14ac:dyDescent="0.25">
      <c r="A11">
        <v>6</v>
      </c>
      <c r="B11">
        <v>700</v>
      </c>
      <c r="C11" s="1">
        <f t="shared" si="5"/>
        <v>680.87800000000004</v>
      </c>
      <c r="D11" s="4">
        <f t="shared" si="6"/>
        <v>-25.971000000000004</v>
      </c>
      <c r="E11" s="1">
        <f t="shared" si="0"/>
        <v>654.90700000000004</v>
      </c>
      <c r="F11" s="4">
        <f t="shared" si="1"/>
        <v>19.121999999999957</v>
      </c>
      <c r="G11" s="4">
        <f t="shared" si="2"/>
        <v>45.092999999999961</v>
      </c>
      <c r="H11" s="4">
        <f t="shared" si="3"/>
        <v>2.7317142857142795</v>
      </c>
      <c r="I11" s="4">
        <f t="shared" si="4"/>
        <v>6.4418571428571365</v>
      </c>
    </row>
    <row r="12" spans="1:9" x14ac:dyDescent="0.25">
      <c r="A12">
        <v>7</v>
      </c>
      <c r="B12">
        <v>770</v>
      </c>
      <c r="C12" s="1">
        <f t="shared" si="5"/>
        <v>686.6146</v>
      </c>
      <c r="D12" s="4">
        <f t="shared" si="6"/>
        <v>-10.117200000000025</v>
      </c>
      <c r="E12" s="1">
        <f t="shared" si="0"/>
        <v>676.49739999999997</v>
      </c>
      <c r="F12" s="4">
        <f t="shared" si="1"/>
        <v>83.385400000000004</v>
      </c>
      <c r="G12" s="4">
        <f t="shared" si="2"/>
        <v>93.502600000000029</v>
      </c>
      <c r="H12" s="4">
        <f t="shared" si="3"/>
        <v>10.829272727272727</v>
      </c>
      <c r="I12" s="4">
        <f t="shared" si="4"/>
        <v>12.14319480519481</v>
      </c>
    </row>
    <row r="13" spans="1:9" x14ac:dyDescent="0.25">
      <c r="A13">
        <v>8</v>
      </c>
      <c r="B13">
        <v>840</v>
      </c>
      <c r="C13" s="1">
        <f t="shared" si="5"/>
        <v>711.63022000000001</v>
      </c>
      <c r="D13" s="4">
        <f t="shared" si="6"/>
        <v>7.4492099999999937</v>
      </c>
      <c r="E13" s="1">
        <f t="shared" si="0"/>
        <v>719.07943</v>
      </c>
      <c r="F13" s="4">
        <f t="shared" si="1"/>
        <v>128.36977999999999</v>
      </c>
      <c r="G13" s="4">
        <f t="shared" si="2"/>
        <v>120.92057</v>
      </c>
      <c r="H13" s="4">
        <f t="shared" si="3"/>
        <v>15.282116666666665</v>
      </c>
      <c r="I13" s="4">
        <f t="shared" si="4"/>
        <v>14.395305952380951</v>
      </c>
    </row>
    <row r="14" spans="1:9" x14ac:dyDescent="0.25">
      <c r="A14">
        <v>9</v>
      </c>
      <c r="B14">
        <v>1100</v>
      </c>
      <c r="C14" s="1">
        <f t="shared" si="5"/>
        <v>750.14115400000003</v>
      </c>
      <c r="D14" s="4">
        <f t="shared" si="6"/>
        <v>22.980072000000007</v>
      </c>
      <c r="E14" s="1">
        <f t="shared" si="0"/>
        <v>773.12122599999998</v>
      </c>
      <c r="F14" s="4">
        <f t="shared" si="1"/>
        <v>349.85884599999997</v>
      </c>
      <c r="G14" s="4">
        <f t="shared" si="2"/>
        <v>326.87877400000002</v>
      </c>
      <c r="H14" s="4">
        <f t="shared" si="3"/>
        <v>31.805349636363633</v>
      </c>
      <c r="I14" s="4">
        <f t="shared" si="4"/>
        <v>29.716252181818181</v>
      </c>
    </row>
    <row r="15" spans="1:9" x14ac:dyDescent="0.25">
      <c r="A15">
        <v>10</v>
      </c>
      <c r="B15">
        <v>1220</v>
      </c>
      <c r="C15" s="1">
        <f t="shared" si="5"/>
        <v>855.09880780000003</v>
      </c>
      <c r="D15" s="4">
        <f t="shared" si="6"/>
        <v>63.968862900000005</v>
      </c>
      <c r="E15" s="1">
        <f t="shared" si="0"/>
        <v>919.06767070000001</v>
      </c>
      <c r="F15" s="4">
        <f t="shared" si="1"/>
        <v>364.90119219999997</v>
      </c>
      <c r="G15" s="4">
        <f t="shared" si="2"/>
        <v>300.93232929999999</v>
      </c>
      <c r="H15" s="4">
        <f t="shared" si="3"/>
        <v>29.909933786885247</v>
      </c>
      <c r="I15" s="4">
        <f t="shared" si="4"/>
        <v>24.666584368852458</v>
      </c>
    </row>
    <row r="16" spans="1:9" x14ac:dyDescent="0.25">
      <c r="A16">
        <v>11</v>
      </c>
      <c r="B16">
        <v>1000</v>
      </c>
      <c r="C16" s="1">
        <f t="shared" si="5"/>
        <v>964.56916546000002</v>
      </c>
      <c r="D16" s="4">
        <f t="shared" si="6"/>
        <v>86.719610279999998</v>
      </c>
      <c r="E16" s="1">
        <f t="shared" si="0"/>
        <v>1051.2887757400001</v>
      </c>
      <c r="F16" s="4">
        <f t="shared" si="1"/>
        <v>35.430834539999978</v>
      </c>
      <c r="G16" s="4">
        <f t="shared" si="2"/>
        <v>51.288775740000119</v>
      </c>
      <c r="H16" s="4">
        <f t="shared" si="3"/>
        <v>3.5430834539999978</v>
      </c>
      <c r="I16" s="4">
        <f t="shared" si="4"/>
        <v>5.1288775740000121</v>
      </c>
    </row>
    <row r="17" spans="1:9" x14ac:dyDescent="0.25">
      <c r="A17">
        <v>12</v>
      </c>
      <c r="B17">
        <v>940</v>
      </c>
      <c r="C17" s="1">
        <f t="shared" si="5"/>
        <v>975.19841582200002</v>
      </c>
      <c r="D17" s="4">
        <f t="shared" si="6"/>
        <v>48.674430320999996</v>
      </c>
      <c r="E17" s="1">
        <f t="shared" si="0"/>
        <v>1023.8728461430001</v>
      </c>
      <c r="F17" s="4">
        <f t="shared" si="1"/>
        <v>35.198415822000015</v>
      </c>
      <c r="G17" s="4">
        <f t="shared" si="2"/>
        <v>83.872846143000061</v>
      </c>
      <c r="H17" s="4">
        <f t="shared" si="3"/>
        <v>3.7445123214893634</v>
      </c>
      <c r="I17" s="4">
        <f t="shared" si="4"/>
        <v>8.9226432067021335</v>
      </c>
    </row>
    <row r="18" spans="1:9" x14ac:dyDescent="0.25">
      <c r="A18">
        <v>13</v>
      </c>
      <c r="B18">
        <v>880</v>
      </c>
      <c r="C18" s="1">
        <f t="shared" si="5"/>
        <v>964.63889107540001</v>
      </c>
      <c r="D18" s="4">
        <f t="shared" si="6"/>
        <v>19.057452787199995</v>
      </c>
      <c r="E18" s="1">
        <f t="shared" si="0"/>
        <v>983.69634386259997</v>
      </c>
      <c r="F18" s="4">
        <f t="shared" si="1"/>
        <v>84.638891075400011</v>
      </c>
      <c r="G18" s="4">
        <f t="shared" si="2"/>
        <v>103.69634386259997</v>
      </c>
      <c r="H18" s="4">
        <f t="shared" si="3"/>
        <v>9.6180558040227275</v>
      </c>
      <c r="I18" s="4">
        <f t="shared" si="4"/>
        <v>11.783675438931814</v>
      </c>
    </row>
    <row r="19" spans="1:9" x14ac:dyDescent="0.25">
      <c r="A19">
        <v>14</v>
      </c>
      <c r="B19">
        <v>810</v>
      </c>
      <c r="C19" s="1">
        <f t="shared" si="5"/>
        <v>939.24722375277997</v>
      </c>
      <c r="D19" s="4">
        <f t="shared" si="6"/>
        <v>-3.1671072677100209</v>
      </c>
      <c r="E19" s="1">
        <f t="shared" si="0"/>
        <v>936.08011648506999</v>
      </c>
      <c r="F19" s="4">
        <f t="shared" si="1"/>
        <v>129.24722375277997</v>
      </c>
      <c r="G19" s="4">
        <f t="shared" si="2"/>
        <v>126.08011648506999</v>
      </c>
      <c r="H19" s="4">
        <f t="shared" si="3"/>
        <v>15.956447376886414</v>
      </c>
      <c r="I19" s="4">
        <f t="shared" si="4"/>
        <v>15.56544647963827</v>
      </c>
    </row>
    <row r="20" spans="1:9" x14ac:dyDescent="0.25">
      <c r="A20">
        <v>15</v>
      </c>
      <c r="B20">
        <v>720</v>
      </c>
      <c r="C20" s="1">
        <f t="shared" si="5"/>
        <v>900.473056626946</v>
      </c>
      <c r="D20" s="4">
        <f t="shared" si="6"/>
        <v>-20.970637196771996</v>
      </c>
      <c r="E20" s="1">
        <f t="shared" si="0"/>
        <v>879.50241943017397</v>
      </c>
      <c r="F20" s="4">
        <f t="shared" si="1"/>
        <v>180.473056626946</v>
      </c>
      <c r="G20" s="4">
        <f t="shared" si="2"/>
        <v>159.50241943017397</v>
      </c>
      <c r="H20" s="4">
        <f t="shared" si="3"/>
        <v>25.065702309298054</v>
      </c>
      <c r="I20" s="4">
        <f t="shared" si="4"/>
        <v>22.153113809746387</v>
      </c>
    </row>
    <row r="21" spans="1:9" x14ac:dyDescent="0.25">
      <c r="C21" s="5">
        <f t="shared" si="5"/>
        <v>846.33113963886217</v>
      </c>
      <c r="D21" s="4">
        <f t="shared" si="6"/>
        <v>-37.556277092427919</v>
      </c>
      <c r="E21" s="5">
        <f t="shared" si="0"/>
        <v>808.77486254643429</v>
      </c>
      <c r="F21" s="4"/>
      <c r="H21" s="6">
        <f>SUM(H7:H20)</f>
        <v>226.0024689279098</v>
      </c>
      <c r="I21" s="6">
        <f>SUM(I7:I20)</f>
        <v>223.74083717764398</v>
      </c>
    </row>
    <row r="22" spans="1:9" x14ac:dyDescent="0.25">
      <c r="G22" t="s">
        <v>13</v>
      </c>
      <c r="H22" s="4">
        <f>(H21/14)</f>
        <v>16.143033494850702</v>
      </c>
      <c r="I22" s="4">
        <f>(I21/14)</f>
        <v>15.981488369831713</v>
      </c>
    </row>
    <row r="23" spans="1:9" x14ac:dyDescent="0.25">
      <c r="C23" s="9" t="s">
        <v>19</v>
      </c>
      <c r="D23" s="9" t="s">
        <v>20</v>
      </c>
      <c r="E23" s="9" t="s">
        <v>21</v>
      </c>
    </row>
    <row r="24" spans="1:9" x14ac:dyDescent="0.25">
      <c r="A24" s="10" t="s">
        <v>15</v>
      </c>
      <c r="B24" s="10"/>
      <c r="H24" s="9" t="s">
        <v>22</v>
      </c>
    </row>
    <row r="25" spans="1:9" x14ac:dyDescent="0.25">
      <c r="A25" s="7" t="s">
        <v>16</v>
      </c>
      <c r="C25" s="7"/>
    </row>
    <row r="26" spans="1:9" x14ac:dyDescent="0.25">
      <c r="A26" s="7"/>
      <c r="C26" s="7"/>
    </row>
    <row r="27" spans="1:9" x14ac:dyDescent="0.25">
      <c r="A27" s="10" t="s">
        <v>17</v>
      </c>
      <c r="B27" s="10"/>
    </row>
    <row r="28" spans="1:9" x14ac:dyDescent="0.25">
      <c r="A28" s="7" t="s">
        <v>18</v>
      </c>
    </row>
  </sheetData>
  <mergeCells count="2">
    <mergeCell ref="A24:B24"/>
    <mergeCell ref="A27:B2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Porter, Nathan</cp:lastModifiedBy>
  <dcterms:created xsi:type="dcterms:W3CDTF">2013-06-13T21:44:19Z</dcterms:created>
  <dcterms:modified xsi:type="dcterms:W3CDTF">2016-12-20T21:33:15Z</dcterms:modified>
</cp:coreProperties>
</file>